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jaKaldre\Desktop\"/>
    </mc:Choice>
  </mc:AlternateContent>
  <xr:revisionPtr revIDLastSave="0" documentId="8_{4F15773C-29DC-4E73-9F7A-7ED9C6AD9FE6}" xr6:coauthVersionLast="47" xr6:coauthVersionMax="47" xr10:uidLastSave="{00000000-0000-0000-0000-000000000000}"/>
  <bookViews>
    <workbookView xWindow="-120" yWindow="-120" windowWidth="29040" windowHeight="15720" xr2:uid="{D1A38FFA-EE26-4360-BAD2-7619DCEDE00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3" i="1"/>
  <c r="F21" i="1"/>
  <c r="F20" i="1"/>
  <c r="E19" i="1"/>
  <c r="E18" i="1"/>
  <c r="D14" i="1"/>
  <c r="F18" i="1" l="1"/>
  <c r="H13" i="1"/>
  <c r="I13" i="1" s="1"/>
  <c r="J13" i="1" s="1"/>
  <c r="H14" i="1"/>
  <c r="H15" i="1"/>
  <c r="H11" i="1"/>
  <c r="H12" i="1"/>
  <c r="H10" i="1"/>
  <c r="H9" i="1"/>
  <c r="I11" i="1" l="1"/>
  <c r="J11" i="1" s="1"/>
  <c r="I9" i="1"/>
  <c r="J9" i="1" s="1"/>
  <c r="L9" i="1" s="1"/>
  <c r="I14" i="1"/>
  <c r="J14" i="1" s="1"/>
  <c r="L14" i="1" s="1"/>
  <c r="I18" i="1"/>
  <c r="I21" i="1"/>
  <c r="E21" i="1"/>
  <c r="E20" i="1"/>
  <c r="I19" i="1"/>
  <c r="J19" i="1" s="1"/>
  <c r="K11" i="1" s="1"/>
  <c r="J18" i="1" l="1"/>
  <c r="K9" i="1" s="1"/>
  <c r="J21" i="1"/>
  <c r="K14" i="1" s="1"/>
  <c r="M14" i="1" s="1"/>
  <c r="I20" i="1"/>
  <c r="J20" i="1" s="1"/>
  <c r="K13" i="1" s="1"/>
  <c r="M13" i="1" s="1"/>
  <c r="M9" i="1" l="1"/>
</calcChain>
</file>

<file path=xl/sharedStrings.xml><?xml version="1.0" encoding="utf-8"?>
<sst xmlns="http://schemas.openxmlformats.org/spreadsheetml/2006/main" count="66" uniqueCount="48">
  <si>
    <t>Riigihange "Sisekoristusteenuse tellimine Sotsiaalkindlustusameti bürooruumidele"</t>
  </si>
  <si>
    <t>Viitenumber: 269633</t>
  </si>
  <si>
    <t>Pakkumuse maksumuse vorm</t>
  </si>
  <si>
    <t>Hanke osa</t>
  </si>
  <si>
    <t>Objekti aadress</t>
  </si>
  <si>
    <t>Koristatav pind</t>
  </si>
  <si>
    <t>OSA 1</t>
  </si>
  <si>
    <t>Paldiski mnt 80, Tallinn</t>
  </si>
  <si>
    <t>Liivalao 11, Tallinn</t>
  </si>
  <si>
    <t>OSA 2</t>
  </si>
  <si>
    <t>Jaama 15, Haapsalu</t>
  </si>
  <si>
    <t>OSA 3</t>
  </si>
  <si>
    <t>Viljandi mnt 13b, Türi</t>
  </si>
  <si>
    <t>Köögid ja tualettruumid</t>
  </si>
  <si>
    <t>Kontor, köök, WC</t>
  </si>
  <si>
    <t>arhiiv</t>
  </si>
  <si>
    <t>Teenuse maht (m²)</t>
  </si>
  <si>
    <t xml:space="preserve">Koristamise sagedus </t>
  </si>
  <si>
    <t>5 korda nädalas</t>
  </si>
  <si>
    <t>3 korda nädalas</t>
  </si>
  <si>
    <t>1 kord nädalas</t>
  </si>
  <si>
    <t>Alates 17:00</t>
  </si>
  <si>
    <t>8.30-16.30</t>
  </si>
  <si>
    <t>Koristuse teostamise aeg</t>
  </si>
  <si>
    <t>Kõik pinnad</t>
  </si>
  <si>
    <t>2 korda nädalas (T ja N)</t>
  </si>
  <si>
    <t>07:00 - 08:30</t>
  </si>
  <si>
    <t>Tööruumid, nõupidamis-ruumid</t>
  </si>
  <si>
    <t>2 korda nädalas</t>
  </si>
  <si>
    <t>Avatud ala, köök, WC</t>
  </si>
  <si>
    <t>Eeldatav maksumus 24 kuu sisekoristuse kohta</t>
  </si>
  <si>
    <t>Eritööd objektil 24 kuud kokku</t>
  </si>
  <si>
    <t>Eritööde maksumus kokku objekti kohta 1 teostamiskord</t>
  </si>
  <si>
    <t>Sisekoristus + eritööd 24 kuud kokku objekti kohta</t>
  </si>
  <si>
    <t>Eritööd vastavalt TK p 3 - akende pesu pind</t>
  </si>
  <si>
    <t>Eritööd vastavalt TK p 3 - põrandate süvapuhastuse maht</t>
  </si>
  <si>
    <t xml:space="preserve">Sisekoristusteenuse mahus minimaalselt teostatavad toimingud on loetletud tehnilise kirjelduse punktis 1.3 ja eritööd punktis 3. </t>
  </si>
  <si>
    <t>Akende pesu hind 1 m2 kohta 1 korral</t>
  </si>
  <si>
    <t>Põrandate süvapuhastuse hind 1 m2 kohta 1 korral</t>
  </si>
  <si>
    <t>OSA maksumus kokku</t>
  </si>
  <si>
    <t>Koristusteenuse (vastavalt TK p 1.3) hind 1 m2 kohta ühes kalendrikuus vastavalt määratud sagedusele ja tööajale</t>
  </si>
  <si>
    <t>Objekti sisekoristusteenuse 1 kuu maksumused ruutmeetrite alusel</t>
  </si>
  <si>
    <r>
      <t xml:space="preserve">Objekti sisekoristusteenuse 1 kuu maksumus kokku </t>
    </r>
    <r>
      <rPr>
        <b/>
        <sz val="11"/>
        <color rgb="FFFF0000"/>
        <rFont val="Arial"/>
        <family val="2"/>
        <charset val="186"/>
      </rPr>
      <t>(väärtus sisestada RHRis hindamiskriteeriumide lehele)</t>
    </r>
  </si>
  <si>
    <r>
      <t xml:space="preserve">Põrandate süvapuhastus vastavalt tehnilisele kirjeldusele - maksumus kokku 1 korra kohta </t>
    </r>
    <r>
      <rPr>
        <b/>
        <sz val="11"/>
        <color rgb="FFFF0000"/>
        <rFont val="Calibri"/>
        <family val="2"/>
        <charset val="186"/>
        <scheme val="minor"/>
      </rPr>
      <t>(väärtus sisestada RHRis hindamiskriteeriumide lehele)</t>
    </r>
  </si>
  <si>
    <t>Akende pesu 2 korda aastas vastavalt tehnilisele kirjeldusele - maksumus kokku 1 korra kohta  vastavalt objektile</t>
  </si>
  <si>
    <r>
      <t xml:space="preserve">Akende pesu maksumus osa lõikes kokku 1 aknapesu korra kohta </t>
    </r>
    <r>
      <rPr>
        <sz val="11"/>
        <color rgb="FFFF0000"/>
        <rFont val="Calibri"/>
        <family val="2"/>
        <charset val="186"/>
        <scheme val="minor"/>
      </rPr>
      <t>(väärtus sisestada RHRis hindamiskriteeriumide lehele)</t>
    </r>
  </si>
  <si>
    <t>5 korda nädalas I korrus, 2 korda nädalas II k (E, N), 2 korda nädalas III ja IV korrus ( T, R)</t>
  </si>
  <si>
    <t>NB! Pakkuja täidab kollased lahtrid (E9-E15, D18-D21, H18-H21) ja sisestab objektipõhiselt 1 korra või 1 kuu teenuste maksumuse väärtused (veergudest F ja I) riigihangete registris pakkumust esitades alalehele hindamiskriteeriumid.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</si>
</sst>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color rgb="FFFF0000"/>
      <name val="Arial"/>
      <family val="2"/>
      <charset val="186"/>
    </font>
    <font>
      <sz val="18"/>
      <color theme="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  <font>
      <sz val="22"/>
      <color theme="1"/>
      <name val="Calibri"/>
      <family val="2"/>
      <charset val="186"/>
      <scheme val="minor"/>
    </font>
    <font>
      <sz val="11"/>
      <color rgb="FFFF0000"/>
      <name val="Arial"/>
      <family val="2"/>
      <charset val="186"/>
    </font>
    <font>
      <b/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6" fillId="0" borderId="1" xfId="0" applyFont="1" applyBorder="1" applyAlignment="1">
      <alignment horizontal="center" wrapText="1"/>
    </xf>
    <xf numFmtId="0" fontId="5" fillId="3" borderId="5" xfId="0" applyFont="1" applyFill="1" applyBorder="1" applyAlignment="1">
      <alignment vertic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/>
    <xf numFmtId="0" fontId="4" fillId="3" borderId="2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0" fontId="5" fillId="4" borderId="1" xfId="0" applyFont="1" applyFill="1" applyBorder="1"/>
    <xf numFmtId="0" fontId="4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5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/>
    <xf numFmtId="0" fontId="3" fillId="0" borderId="8" xfId="0" applyFont="1" applyBorder="1"/>
    <xf numFmtId="0" fontId="0" fillId="0" borderId="9" xfId="0" applyBorder="1"/>
    <xf numFmtId="0" fontId="0" fillId="2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1" fillId="0" borderId="0" xfId="0" applyFont="1" applyAlignment="1">
      <alignment horizontal="left" vertical="top"/>
    </xf>
    <xf numFmtId="0" fontId="9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9%20Riigihanked\6_Katre\2023\269633_Sisekoristusteenus_SKA\2_AD\29.09_Tellija%20tagasiside\Koopia%20failist%20Koopia%20failist%20269633_TK%20LISA_1_Koristusteenuse_mahud_ja_sagedused_RT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ht1"/>
    </sheetNames>
    <sheetDataSet>
      <sheetData sheetId="0">
        <row r="27">
          <cell r="E27">
            <v>226.9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7E32D-14CF-46A2-9EAB-27E68D915E6C}">
  <dimension ref="A1:N24"/>
  <sheetViews>
    <sheetView tabSelected="1" topLeftCell="A8" zoomScaleNormal="100" workbookViewId="0">
      <selection activeCell="I9" sqref="I9:I10"/>
    </sheetView>
  </sheetViews>
  <sheetFormatPr defaultRowHeight="15" x14ac:dyDescent="0.25"/>
  <cols>
    <col min="1" max="1" width="17.5703125" customWidth="1"/>
    <col min="2" max="2" width="20" customWidth="1"/>
    <col min="3" max="4" width="15.5703125" customWidth="1"/>
    <col min="5" max="10" width="21.42578125" customWidth="1"/>
    <col min="11" max="11" width="26.42578125" customWidth="1"/>
    <col min="12" max="12" width="28" customWidth="1"/>
    <col min="13" max="13" width="15.42578125" customWidth="1"/>
    <col min="14" max="14" width="11.42578125" bestFit="1" customWidth="1"/>
  </cols>
  <sheetData>
    <row r="1" spans="1:14" ht="18.75" x14ac:dyDescent="0.3">
      <c r="A1" s="1" t="s">
        <v>0</v>
      </c>
    </row>
    <row r="2" spans="1:14" ht="19.5" thickBot="1" x14ac:dyDescent="0.35">
      <c r="A2" s="1" t="s">
        <v>1</v>
      </c>
    </row>
    <row r="3" spans="1:14" ht="15.75" thickBot="1" x14ac:dyDescent="0.3">
      <c r="E3" s="58" t="s">
        <v>2</v>
      </c>
      <c r="F3" s="59"/>
    </row>
    <row r="5" spans="1:14" x14ac:dyDescent="0.25">
      <c r="A5" s="69" t="s">
        <v>47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4" x14ac:dyDescent="0.25">
      <c r="A6" t="s">
        <v>36</v>
      </c>
    </row>
    <row r="8" spans="1:14" s="2" customFormat="1" ht="105" x14ac:dyDescent="0.25">
      <c r="A8" s="2" t="s">
        <v>3</v>
      </c>
      <c r="B8" s="2" t="s">
        <v>4</v>
      </c>
      <c r="C8" s="2" t="s">
        <v>5</v>
      </c>
      <c r="D8" s="20" t="s">
        <v>16</v>
      </c>
      <c r="E8" s="12" t="s">
        <v>40</v>
      </c>
      <c r="F8" s="20" t="s">
        <v>17</v>
      </c>
      <c r="G8" s="25" t="s">
        <v>23</v>
      </c>
      <c r="H8" s="20" t="s">
        <v>41</v>
      </c>
      <c r="I8" s="51" t="s">
        <v>42</v>
      </c>
      <c r="J8" s="20" t="s">
        <v>30</v>
      </c>
      <c r="K8" s="20" t="s">
        <v>31</v>
      </c>
      <c r="L8" s="44" t="s">
        <v>33</v>
      </c>
      <c r="M8" s="67" t="s">
        <v>39</v>
      </c>
      <c r="N8" s="68"/>
    </row>
    <row r="9" spans="1:14" ht="71.25" x14ac:dyDescent="0.25">
      <c r="A9" s="66" t="s">
        <v>6</v>
      </c>
      <c r="B9" s="65" t="s">
        <v>7</v>
      </c>
      <c r="C9" s="14" t="s">
        <v>27</v>
      </c>
      <c r="D9" s="15">
        <v>1944</v>
      </c>
      <c r="E9" s="38">
        <v>0.84</v>
      </c>
      <c r="F9" s="21" t="s">
        <v>46</v>
      </c>
      <c r="G9" s="24" t="s">
        <v>21</v>
      </c>
      <c r="H9" s="47">
        <f>D9*E9</f>
        <v>1632.96</v>
      </c>
      <c r="I9" s="71">
        <f>(H9+H10)</f>
        <v>1745.28</v>
      </c>
      <c r="J9" s="73">
        <f>(I9)*24</f>
        <v>41886.720000000001</v>
      </c>
      <c r="K9" s="60">
        <f>(J18)*4</f>
        <v>9094.4599999999991</v>
      </c>
      <c r="L9" s="75">
        <f>J9+K9</f>
        <v>50981.18</v>
      </c>
      <c r="M9" s="71">
        <f>L9+L11</f>
        <v>61231.9</v>
      </c>
      <c r="N9" s="70" t="s">
        <v>6</v>
      </c>
    </row>
    <row r="10" spans="1:14" ht="29.25" x14ac:dyDescent="0.25">
      <c r="A10" s="66"/>
      <c r="B10" s="65"/>
      <c r="C10" s="16" t="s">
        <v>13</v>
      </c>
      <c r="D10" s="7">
        <v>117</v>
      </c>
      <c r="E10" s="38">
        <v>0.96</v>
      </c>
      <c r="F10" s="6" t="s">
        <v>18</v>
      </c>
      <c r="G10" s="6" t="s">
        <v>21</v>
      </c>
      <c r="H10" s="47">
        <f>D10*E10</f>
        <v>112.32</v>
      </c>
      <c r="I10" s="72"/>
      <c r="J10" s="73"/>
      <c r="K10" s="60"/>
      <c r="L10" s="75"/>
      <c r="M10" s="77"/>
      <c r="N10" s="70"/>
    </row>
    <row r="11" spans="1:14" ht="29.25" x14ac:dyDescent="0.25">
      <c r="A11" s="66"/>
      <c r="B11" s="65" t="s">
        <v>8</v>
      </c>
      <c r="C11" s="17" t="s">
        <v>14</v>
      </c>
      <c r="D11" s="18">
        <v>50</v>
      </c>
      <c r="E11" s="38">
        <v>1.26</v>
      </c>
      <c r="F11" s="22" t="s">
        <v>19</v>
      </c>
      <c r="G11" s="22" t="s">
        <v>22</v>
      </c>
      <c r="H11" s="47">
        <f t="shared" ref="H11:H15" si="0">D11*E11</f>
        <v>63</v>
      </c>
      <c r="I11" s="71">
        <f>(H11+H12)</f>
        <v>405.28</v>
      </c>
      <c r="J11" s="73">
        <f>(I11)*24</f>
        <v>9726.7199999999993</v>
      </c>
      <c r="K11" s="60">
        <f>(J19)*4</f>
        <v>524</v>
      </c>
      <c r="L11" s="75">
        <f>J11+K11</f>
        <v>10250.719999999999</v>
      </c>
      <c r="M11" s="77"/>
      <c r="N11" s="70"/>
    </row>
    <row r="12" spans="1:14" ht="15" customHeight="1" x14ac:dyDescent="0.25">
      <c r="A12" s="66"/>
      <c r="B12" s="65"/>
      <c r="C12" s="19" t="s">
        <v>15</v>
      </c>
      <c r="D12" s="18">
        <v>796</v>
      </c>
      <c r="E12" s="38">
        <v>0.43</v>
      </c>
      <c r="F12" s="23" t="s">
        <v>20</v>
      </c>
      <c r="G12" s="22" t="s">
        <v>22</v>
      </c>
      <c r="H12" s="47">
        <f t="shared" si="0"/>
        <v>342.28</v>
      </c>
      <c r="I12" s="72"/>
      <c r="J12" s="73"/>
      <c r="K12" s="60"/>
      <c r="L12" s="75"/>
      <c r="M12" s="77"/>
      <c r="N12" s="70"/>
    </row>
    <row r="13" spans="1:14" ht="29.25" x14ac:dyDescent="0.25">
      <c r="A13" s="43" t="s">
        <v>9</v>
      </c>
      <c r="B13" s="29" t="s">
        <v>10</v>
      </c>
      <c r="C13" s="26" t="s">
        <v>24</v>
      </c>
      <c r="D13" s="49">
        <v>81.599999999999994</v>
      </c>
      <c r="E13" s="41"/>
      <c r="F13" s="27" t="s">
        <v>25</v>
      </c>
      <c r="G13" s="28" t="s">
        <v>26</v>
      </c>
      <c r="H13" s="48">
        <f t="shared" si="0"/>
        <v>0</v>
      </c>
      <c r="I13" s="48">
        <f>H13</f>
        <v>0</v>
      </c>
      <c r="J13" s="48">
        <f>I13*24</f>
        <v>0</v>
      </c>
      <c r="K13" s="48">
        <f>(J20)*4</f>
        <v>0</v>
      </c>
      <c r="L13" s="45">
        <f>J13+K13+J20</f>
        <v>0</v>
      </c>
      <c r="M13" s="48">
        <f>L13</f>
        <v>0</v>
      </c>
      <c r="N13" s="43" t="s">
        <v>9</v>
      </c>
    </row>
    <row r="14" spans="1:14" ht="42.75" x14ac:dyDescent="0.25">
      <c r="A14" s="63" t="s">
        <v>11</v>
      </c>
      <c r="B14" s="64" t="s">
        <v>12</v>
      </c>
      <c r="C14" s="30" t="s">
        <v>27</v>
      </c>
      <c r="D14" s="50">
        <f>[1]Leht1!$E$27</f>
        <v>226.9</v>
      </c>
      <c r="E14" s="42"/>
      <c r="F14" s="32" t="s">
        <v>28</v>
      </c>
      <c r="G14" s="33" t="s">
        <v>21</v>
      </c>
      <c r="H14" s="46">
        <f t="shared" si="0"/>
        <v>0</v>
      </c>
      <c r="I14" s="78">
        <f>(H14+H15)</f>
        <v>0</v>
      </c>
      <c r="J14" s="74">
        <f>(I14)*24</f>
        <v>0</v>
      </c>
      <c r="K14" s="74">
        <f>(J21)*4</f>
        <v>0</v>
      </c>
      <c r="L14" s="76">
        <f>J14+K14+J21</f>
        <v>0</v>
      </c>
      <c r="M14" s="74">
        <f>L14</f>
        <v>0</v>
      </c>
      <c r="N14" s="63" t="s">
        <v>11</v>
      </c>
    </row>
    <row r="15" spans="1:14" ht="28.5" x14ac:dyDescent="0.25">
      <c r="A15" s="63"/>
      <c r="B15" s="64"/>
      <c r="C15" s="30" t="s">
        <v>29</v>
      </c>
      <c r="D15" s="31">
        <v>57</v>
      </c>
      <c r="E15" s="42"/>
      <c r="F15" s="32" t="s">
        <v>19</v>
      </c>
      <c r="G15" s="33" t="s">
        <v>21</v>
      </c>
      <c r="H15" s="46">
        <f t="shared" si="0"/>
        <v>0</v>
      </c>
      <c r="I15" s="79"/>
      <c r="J15" s="74"/>
      <c r="K15" s="74"/>
      <c r="L15" s="76"/>
      <c r="M15" s="74"/>
      <c r="N15" s="63"/>
    </row>
    <row r="17" spans="1:11" ht="135" x14ac:dyDescent="0.25">
      <c r="A17" s="2" t="s">
        <v>3</v>
      </c>
      <c r="B17" s="57" t="s">
        <v>4</v>
      </c>
      <c r="C17" s="13" t="s">
        <v>34</v>
      </c>
      <c r="D17" s="54" t="s">
        <v>37</v>
      </c>
      <c r="E17" s="55" t="s">
        <v>44</v>
      </c>
      <c r="F17" s="39" t="s">
        <v>45</v>
      </c>
      <c r="G17" s="13" t="s">
        <v>35</v>
      </c>
      <c r="H17" s="55" t="s">
        <v>38</v>
      </c>
      <c r="I17" s="52" t="s">
        <v>43</v>
      </c>
      <c r="J17" s="13" t="s">
        <v>32</v>
      </c>
      <c r="K17" s="56"/>
    </row>
    <row r="18" spans="1:11" ht="28.5" x14ac:dyDescent="0.25">
      <c r="A18" s="61" t="s">
        <v>6</v>
      </c>
      <c r="B18" s="34" t="s">
        <v>7</v>
      </c>
      <c r="C18" s="5">
        <v>300</v>
      </c>
      <c r="D18" s="38">
        <v>1.05</v>
      </c>
      <c r="E18" s="18">
        <f>(C18*D18)</f>
        <v>315</v>
      </c>
      <c r="F18" s="60">
        <f>E18+E19</f>
        <v>331</v>
      </c>
      <c r="G18" s="7">
        <v>2061.6999999999998</v>
      </c>
      <c r="H18" s="38">
        <v>0.95</v>
      </c>
      <c r="I18" s="7">
        <f>G18*H18</f>
        <v>1958.6149999999998</v>
      </c>
      <c r="J18" s="7">
        <f>E18+I18</f>
        <v>2273.6149999999998</v>
      </c>
    </row>
    <row r="19" spans="1:11" x14ac:dyDescent="0.25">
      <c r="A19" s="62"/>
      <c r="B19" s="34" t="s">
        <v>8</v>
      </c>
      <c r="C19" s="5">
        <v>4</v>
      </c>
      <c r="D19" s="38">
        <v>4</v>
      </c>
      <c r="E19" s="53">
        <f>(C19*D19)</f>
        <v>16</v>
      </c>
      <c r="F19" s="60"/>
      <c r="G19" s="7">
        <v>50</v>
      </c>
      <c r="H19" s="38">
        <v>2.2999999999999998</v>
      </c>
      <c r="I19" s="7">
        <f>G19*H19</f>
        <v>114.99999999999999</v>
      </c>
      <c r="J19" s="7">
        <f>E19+I19</f>
        <v>131</v>
      </c>
    </row>
    <row r="20" spans="1:11" ht="28.5" x14ac:dyDescent="0.25">
      <c r="A20" s="3" t="s">
        <v>9</v>
      </c>
      <c r="B20" s="35" t="s">
        <v>10</v>
      </c>
      <c r="C20" s="10">
        <v>66</v>
      </c>
      <c r="D20" s="38"/>
      <c r="E20" s="8">
        <f>C20*D20</f>
        <v>0</v>
      </c>
      <c r="F20" s="48">
        <f>E20</f>
        <v>0</v>
      </c>
      <c r="G20" s="8">
        <v>81.599999999999994</v>
      </c>
      <c r="H20" s="38"/>
      <c r="I20" s="8">
        <f>G20*H20</f>
        <v>0</v>
      </c>
      <c r="J20" s="8">
        <f>E20+I20</f>
        <v>0</v>
      </c>
    </row>
    <row r="21" spans="1:11" ht="28.5" x14ac:dyDescent="0.25">
      <c r="A21" s="4" t="s">
        <v>11</v>
      </c>
      <c r="B21" s="36" t="s">
        <v>12</v>
      </c>
      <c r="C21" s="11">
        <v>56</v>
      </c>
      <c r="D21" s="38"/>
      <c r="E21" s="9">
        <f>C21*D21</f>
        <v>0</v>
      </c>
      <c r="F21" s="46">
        <f>E21</f>
        <v>0</v>
      </c>
      <c r="G21" s="9">
        <v>283.59999999999997</v>
      </c>
      <c r="H21" s="38"/>
      <c r="I21" s="9">
        <f>G21*H21</f>
        <v>0</v>
      </c>
      <c r="J21" s="9">
        <f>E21+I21</f>
        <v>0</v>
      </c>
    </row>
    <row r="22" spans="1:11" x14ac:dyDescent="0.25">
      <c r="B22" s="37"/>
    </row>
    <row r="24" spans="1:11" x14ac:dyDescent="0.25">
      <c r="B24" s="40"/>
    </row>
  </sheetData>
  <mergeCells count="25">
    <mergeCell ref="N14:N15"/>
    <mergeCell ref="J9:J10"/>
    <mergeCell ref="J11:J12"/>
    <mergeCell ref="J14:J15"/>
    <mergeCell ref="I9:I10"/>
    <mergeCell ref="K14:K15"/>
    <mergeCell ref="L9:L10"/>
    <mergeCell ref="L11:L12"/>
    <mergeCell ref="L14:L15"/>
    <mergeCell ref="M9:M12"/>
    <mergeCell ref="M14:M15"/>
    <mergeCell ref="I14:I15"/>
    <mergeCell ref="M8:N8"/>
    <mergeCell ref="A5:K5"/>
    <mergeCell ref="K9:K10"/>
    <mergeCell ref="K11:K12"/>
    <mergeCell ref="N9:N12"/>
    <mergeCell ref="I11:I12"/>
    <mergeCell ref="F18:F19"/>
    <mergeCell ref="A18:A19"/>
    <mergeCell ref="A14:A15"/>
    <mergeCell ref="B14:B15"/>
    <mergeCell ref="B9:B10"/>
    <mergeCell ref="B11:B12"/>
    <mergeCell ref="A9:A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Katre Illak</dc:creator>
  <cp:lastModifiedBy>Natalja Kaldre</cp:lastModifiedBy>
  <dcterms:created xsi:type="dcterms:W3CDTF">2023-09-14T09:33:27Z</dcterms:created>
  <dcterms:modified xsi:type="dcterms:W3CDTF">2023-10-26T11:36:14Z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